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Data" sheetId="1" r:id="rId1"/>
    <sheet name="RFT PLOT CQG" sheetId="2" r:id="rId2"/>
    <sheet name="RFT PLOT SGP" sheetId="3" r:id="rId3"/>
    <sheet name="HYDROSTATIC PLO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<sst xmlns="http://schemas.openxmlformats.org/spreadsheetml/2006/main" count="85" uniqueCount="71">
  <si>
    <t>Actual Events</t>
  </si>
  <si>
    <t>depth</t>
  </si>
  <si>
    <t>psia</t>
  </si>
  <si>
    <t>tight test, did not build up beyond 34 psi in 5 minutes</t>
  </si>
  <si>
    <t>tight test, aborted</t>
  </si>
  <si>
    <t>2 reset</t>
  </si>
  <si>
    <t>use 10cc drawdown, presure built to 653psi then fell away, do 2nd 10cc drawdown, supercharge</t>
  </si>
  <si>
    <t>no seal</t>
  </si>
  <si>
    <t>3 reset</t>
  </si>
  <si>
    <t>10cc drawdown FP 603.14, 2nd drawdown, 603.10, good test</t>
  </si>
  <si>
    <t>good test</t>
  </si>
  <si>
    <t>held over in case of further testing problems</t>
  </si>
  <si>
    <t xml:space="preserve">20cc drawdown, </t>
  </si>
  <si>
    <t>excellent perm</t>
  </si>
  <si>
    <t>Perm OK for pretest but too tight to sample</t>
  </si>
  <si>
    <t>12a</t>
  </si>
  <si>
    <t>reset w/ some cable movement, no seal.</t>
  </si>
  <si>
    <t>MDT Pressure Tests Record</t>
  </si>
  <si>
    <t>MRPS</t>
  </si>
  <si>
    <t>MRFA</t>
  </si>
  <si>
    <t>none</t>
  </si>
  <si>
    <t>Date</t>
  </si>
  <si>
    <t>Client</t>
  </si>
  <si>
    <t>Essential</t>
  </si>
  <si>
    <t>Witness</t>
  </si>
  <si>
    <t>SGP No</t>
  </si>
  <si>
    <t>Rig</t>
  </si>
  <si>
    <t>Well</t>
  </si>
  <si>
    <t>Koroit West 1</t>
  </si>
  <si>
    <t>Engineer</t>
  </si>
  <si>
    <t>M. Harris</t>
  </si>
  <si>
    <t>CQG No</t>
  </si>
  <si>
    <t>No</t>
  </si>
  <si>
    <t>File #</t>
  </si>
  <si>
    <t>PB</t>
  </si>
  <si>
    <t>Time</t>
  </si>
  <si>
    <t>Temp (C)</t>
  </si>
  <si>
    <t>Depth (m)</t>
  </si>
  <si>
    <t>Hydrostatic Before</t>
  </si>
  <si>
    <t>Formation Pressure</t>
  </si>
  <si>
    <t>Hydrostatic After</t>
  </si>
  <si>
    <t>Mob.</t>
  </si>
  <si>
    <t>Pretest vol</t>
  </si>
  <si>
    <t>Remarks*</t>
  </si>
  <si>
    <t>Validity</t>
  </si>
  <si>
    <t>Comments</t>
  </si>
  <si>
    <t>FPCQG -FPSG</t>
  </si>
  <si>
    <t>HASGP-HACQG</t>
  </si>
  <si>
    <t>SG Mud Density (Lbs/gal)</t>
  </si>
  <si>
    <t>SG Mud Density</t>
  </si>
  <si>
    <t>CQG Mud Density</t>
  </si>
  <si>
    <t>Formation Fluid
Density</t>
  </si>
  <si>
    <t>OverBalance</t>
  </si>
  <si>
    <t>(res. Sensor of PS)</t>
  </si>
  <si>
    <t>SGP (PSIA)</t>
  </si>
  <si>
    <t>CQG (PSIA)</t>
  </si>
  <si>
    <t>SGP (PSIG)</t>
  </si>
  <si>
    <t>mD/cp</t>
  </si>
  <si>
    <t>SG</t>
  </si>
  <si>
    <t>CQG</t>
  </si>
  <si>
    <t>Dry test</t>
  </si>
  <si>
    <t>slow build up</t>
  </si>
  <si>
    <t>Lost seal</t>
  </si>
  <si>
    <t>Good test</t>
  </si>
  <si>
    <t>Good Test and Water sample pumped 34 litres</t>
  </si>
  <si>
    <t>Good Test</t>
  </si>
  <si>
    <t>Reasonable test unble to pump</t>
  </si>
  <si>
    <t xml:space="preserve">Reasonable Test </t>
  </si>
  <si>
    <t>Bad Test, Lostr Seal</t>
  </si>
  <si>
    <t>Lost Seal</t>
  </si>
  <si>
    <t>WELLSITE COMMENTS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</si>
</sst>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.0000"/>
    <numFmt numFmtId="170" formatCode="0.000"/>
    <numFmt numFmtId="171" formatCode="0.0%"/>
    <numFmt numFmtId="172" formatCode="mmm\-yyyy"/>
    <numFmt numFmtId="173" formatCode="_-&quot;£&quot;* #,##0.00_-;\-&quot;£&quot;* #,##0.00_-;_-&quot;£&quot;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dd\-mmm\-yy"/>
    <numFmt numFmtId="180" formatCode="m/d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5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1.5"/>
      <color indexed="12"/>
      <name val="Arial"/>
      <family val="2"/>
    </font>
    <font>
      <b/>
      <sz val="1"/>
      <name val="Arial"/>
      <family val="2"/>
    </font>
    <font>
      <b/>
      <sz val="2"/>
      <name val="Arial"/>
      <family val="2"/>
    </font>
    <font>
      <sz val="3.25"/>
      <name val="Arial"/>
      <family val="0"/>
    </font>
    <font>
      <sz val="1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Continuous" vertical="center"/>
    </xf>
    <xf numFmtId="0" fontId="1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0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rPr>
              <a:t>Formation Pressure Profile</a:t>
            </a:r>
          </a:p>
        </c:rich>
      </c:tx>
      <c:layout/>
      <c:spPr>
        <a:solidFill>
          <a:srgbClr val="CCFFCC"/>
        </a:solidFill>
        <a:ln w="38100">
          <a:solidFill>
            <a:srgbClr val="99CC00"/>
          </a:solidFill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MDT - Formation Pressure (Bar)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</c:spPr>
            </c:marker>
          </c:dPt>
          <c:trendline>
            <c:trendlineType val="linear"/>
            <c:forward val="5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'[1]MDT-Pretest'!$K$49:$K$53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'[1]MDT-Pretest'!$G$49:$G$54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backward val="5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('[1]MDT-Pretest'!$K$89,'[1]MDT-Pretest'!#REF!,'[1]MDT-Pretest'!#REF!,'[1]MDT-Pretest'!$K$97,'[1]MDT-Pretest'!$K$98,'[1]MDT-Pretest'!$K$99,'[1]MDT-Pretest'!#REF!,'[1]MDT-Pretest'!$K$102)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('[1]MDT-Pretest'!$G$90,'[1]MDT-Pretest'!#REF!,'[1]MDT-Pretest'!#REF!,'[1]MDT-Pretest'!$G$98,'[1]MDT-Pretest'!$G$99,'[1]MDT-Pretest'!$G$100,'[1]MDT-Pretest'!$G$102,'[1]MDT-Pretest'!$G$103)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8849852"/>
        <c:axId val="42059421"/>
      </c:scatterChart>
      <c:valAx>
        <c:axId val="8849852"/>
        <c:scaling>
          <c:orientation val="minMax"/>
          <c:max val="5000"/>
          <c:min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CQG Gauge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59421"/>
        <c:crosses val="autoZero"/>
        <c:crossBetween val="midCat"/>
        <c:dispUnits/>
      </c:valAx>
      <c:valAx>
        <c:axId val="42059421"/>
        <c:scaling>
          <c:orientation val="maxMin"/>
          <c:max val="24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TVD 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49852"/>
        <c:crosses val="autoZero"/>
        <c:crossBetween val="midCat"/>
        <c:dispUnits/>
      </c:valAx>
      <c:spPr>
        <a:solidFill>
          <a:srgbClr val="FFCC99"/>
        </a:solidFill>
        <a:ln w="3175">
          <a:solidFill>
            <a:srgbClr val="99CC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Hydrostatic Pressure Profile</a:t>
            </a:r>
          </a:p>
        </c:rich>
      </c:tx>
      <c:layout/>
      <c:spPr>
        <a:solidFill>
          <a:srgbClr val="FFFF99"/>
        </a:solidFill>
        <a:ln w="38100">
          <a:solidFill>
            <a:srgbClr val="FFFF00"/>
          </a:solidFill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MDT - Hydrostatic Pressure (Bar)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'[1]MDT-Pretest'!$P$162:$P$181</c:f>
              <c:strCache>
                <c:ptCount val="20"/>
                <c:pt idx="0">
                  <c:v>MUD</c:v>
                </c:pt>
                <c:pt idx="2">
                  <c:v>13.012</c:v>
                </c:pt>
                <c:pt idx="3">
                  <c:v>10</c:v>
                </c:pt>
                <c:pt idx="4">
                  <c:v>1.3012</c:v>
                </c:pt>
              </c:strCache>
            </c:strRef>
          </c:xVal>
          <c:yVal>
            <c:numRef>
              <c:f>'[1]MDT-Pretest'!$I$9:$I$179</c:f>
              <c:numCache>
                <c:ptCount val="171"/>
                <c:pt idx="168">
                  <c:v>0</c:v>
                </c:pt>
                <c:pt idx="170">
                  <c:v>0</c:v>
                </c:pt>
              </c:numCache>
            </c:numRef>
          </c:yVal>
          <c:smooth val="0"/>
        </c:ser>
        <c:axId val="50438854"/>
        <c:axId val="58157687"/>
      </c:scatterChart>
      <c:valAx>
        <c:axId val="50438854"/>
        <c:scaling>
          <c:orientation val="minMax"/>
          <c:max val="350"/>
          <c:min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Hydrostatic Pressure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157687"/>
        <c:crossesAt val="2095"/>
        <c:crossBetween val="midCat"/>
        <c:dispUnits/>
        <c:majorUnit val="10"/>
        <c:minorUnit val="1"/>
      </c:valAx>
      <c:valAx>
        <c:axId val="58157687"/>
        <c:scaling>
          <c:orientation val="maxMin"/>
          <c:max val="2125"/>
          <c:min val="20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TVD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438854"/>
        <c:crossesAt val="250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KOROIT WEST 1 RFT PLOT
CQG GAUGE </a:t>
            </a:r>
          </a:p>
        </c:rich>
      </c:tx>
      <c:layout>
        <c:manualLayout>
          <c:xMode val="factor"/>
          <c:yMode val="factor"/>
          <c:x val="-0.0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075"/>
          <c:w val="0.967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Data!$K$9:$K$28</c:f>
              <c:numCache>
                <c:ptCount val="20"/>
                <c:pt idx="2">
                  <c:v>639.12</c:v>
                </c:pt>
                <c:pt idx="4">
                  <c:v>603.1</c:v>
                </c:pt>
                <c:pt idx="7">
                  <c:v>697.66</c:v>
                </c:pt>
                <c:pt idx="8">
                  <c:v>720.44</c:v>
                </c:pt>
                <c:pt idx="9">
                  <c:v>765.22</c:v>
                </c:pt>
                <c:pt idx="10">
                  <c:v>783.22</c:v>
                </c:pt>
                <c:pt idx="11">
                  <c:v>784.73</c:v>
                </c:pt>
                <c:pt idx="15">
                  <c:v>786.14</c:v>
                </c:pt>
                <c:pt idx="16">
                  <c:v>600.75</c:v>
                </c:pt>
                <c:pt idx="17">
                  <c:v>601.44</c:v>
                </c:pt>
                <c:pt idx="18">
                  <c:v>602.03</c:v>
                </c:pt>
              </c:numCache>
            </c:numRef>
          </c:xVal>
          <c:yVal>
            <c:numRef>
              <c:f>Data!$G$9:$G$28</c:f>
              <c:numCache>
                <c:ptCount val="20"/>
                <c:pt idx="0">
                  <c:v>-428</c:v>
                </c:pt>
                <c:pt idx="1">
                  <c:v>-431</c:v>
                </c:pt>
                <c:pt idx="2">
                  <c:v>-430.8</c:v>
                </c:pt>
                <c:pt idx="3">
                  <c:v>-434</c:v>
                </c:pt>
                <c:pt idx="4">
                  <c:v>-433.8</c:v>
                </c:pt>
                <c:pt idx="7">
                  <c:v>-502</c:v>
                </c:pt>
                <c:pt idx="8">
                  <c:v>-518</c:v>
                </c:pt>
                <c:pt idx="9">
                  <c:v>-549</c:v>
                </c:pt>
                <c:pt idx="10">
                  <c:v>-561</c:v>
                </c:pt>
                <c:pt idx="11">
                  <c:v>-562</c:v>
                </c:pt>
                <c:pt idx="15">
                  <c:v>-563</c:v>
                </c:pt>
                <c:pt idx="16">
                  <c:v>-432</c:v>
                </c:pt>
                <c:pt idx="17">
                  <c:v>-432.5</c:v>
                </c:pt>
                <c:pt idx="18">
                  <c:v>-433</c:v>
                </c:pt>
                <c:pt idx="19">
                  <c:v>-433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Data!$T$32:$T$33</c:f>
              <c:numCache>
                <c:ptCount val="2"/>
                <c:pt idx="0">
                  <c:v>14.7</c:v>
                </c:pt>
                <c:pt idx="1">
                  <c:v>810.9386772</c:v>
                </c:pt>
              </c:numCache>
            </c:numRef>
          </c:xVal>
          <c:yVal>
            <c:numRef>
              <c:f>Data!$S$32:$S$33</c:f>
              <c:numCache>
                <c:ptCount val="2"/>
                <c:pt idx="0">
                  <c:v>-19.5</c:v>
                </c:pt>
                <c:pt idx="1">
                  <c:v>-580</c:v>
                </c:pt>
              </c:numCache>
            </c:numRef>
          </c:yVal>
          <c:smooth val="0"/>
        </c:ser>
        <c:axId val="17652720"/>
        <c:axId val="13580145"/>
      </c:scatterChart>
      <c:valAx>
        <c:axId val="17652720"/>
        <c:scaling>
          <c:orientation val="minMax"/>
          <c:max val="8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FORMATION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580145"/>
        <c:crosses val="autoZero"/>
        <c:crossBetween val="midCat"/>
        <c:dispUnits/>
      </c:valAx>
      <c:valAx>
        <c:axId val="13580145"/>
        <c:scaling>
          <c:orientation val="minMax"/>
          <c:max val="-4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MKB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52720"/>
        <c:crosses val="autoZero"/>
        <c:crossBetween val="midCat"/>
        <c:dispUnits/>
      </c:valAx>
      <c:spPr>
        <a:pattFill prst="ltDnDiag">
          <a:fgClr>
            <a:srgbClr val="FFFFCC"/>
          </a:fgClr>
          <a:bgClr>
            <a:srgbClr val="FFFFFF"/>
          </a:bgClr>
        </a:patt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KOROIT WEST 1 RFT PLOT
SGP GAUGE </a:t>
            </a:r>
          </a:p>
        </c:rich>
      </c:tx>
      <c:layout>
        <c:manualLayout>
          <c:xMode val="factor"/>
          <c:yMode val="factor"/>
          <c:x val="-0.0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875"/>
          <c:w val="0.9547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Data!$J$9:$J$28</c:f>
              <c:numCache>
                <c:ptCount val="20"/>
                <c:pt idx="2">
                  <c:v>639.5</c:v>
                </c:pt>
                <c:pt idx="4">
                  <c:v>603.4</c:v>
                </c:pt>
                <c:pt idx="7">
                  <c:v>697.86</c:v>
                </c:pt>
                <c:pt idx="8">
                  <c:v>720.7</c:v>
                </c:pt>
                <c:pt idx="9">
                  <c:v>765.36</c:v>
                </c:pt>
                <c:pt idx="10">
                  <c:v>783.39</c:v>
                </c:pt>
                <c:pt idx="11">
                  <c:v>785</c:v>
                </c:pt>
                <c:pt idx="15">
                  <c:v>786.45</c:v>
                </c:pt>
                <c:pt idx="16">
                  <c:v>601.3</c:v>
                </c:pt>
                <c:pt idx="17">
                  <c:v>601.7</c:v>
                </c:pt>
                <c:pt idx="18">
                  <c:v>602.16</c:v>
                </c:pt>
              </c:numCache>
            </c:numRef>
          </c:xVal>
          <c:yVal>
            <c:numRef>
              <c:f>Data!$G$9:$G$28</c:f>
              <c:numCache>
                <c:ptCount val="20"/>
                <c:pt idx="0">
                  <c:v>-428</c:v>
                </c:pt>
                <c:pt idx="1">
                  <c:v>-431</c:v>
                </c:pt>
                <c:pt idx="2">
                  <c:v>-430.8</c:v>
                </c:pt>
                <c:pt idx="3">
                  <c:v>-434</c:v>
                </c:pt>
                <c:pt idx="4">
                  <c:v>-433.8</c:v>
                </c:pt>
                <c:pt idx="7">
                  <c:v>-502</c:v>
                </c:pt>
                <c:pt idx="8">
                  <c:v>-518</c:v>
                </c:pt>
                <c:pt idx="9">
                  <c:v>-549</c:v>
                </c:pt>
                <c:pt idx="10">
                  <c:v>-561</c:v>
                </c:pt>
                <c:pt idx="11">
                  <c:v>-562</c:v>
                </c:pt>
                <c:pt idx="15">
                  <c:v>-563</c:v>
                </c:pt>
                <c:pt idx="16">
                  <c:v>-432</c:v>
                </c:pt>
                <c:pt idx="17">
                  <c:v>-432.5</c:v>
                </c:pt>
                <c:pt idx="18">
                  <c:v>-433</c:v>
                </c:pt>
                <c:pt idx="19">
                  <c:v>-433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Data!$T$32:$T$33</c:f>
              <c:numCache>
                <c:ptCount val="2"/>
                <c:pt idx="0">
                  <c:v>14.7</c:v>
                </c:pt>
                <c:pt idx="1">
                  <c:v>810.9386772</c:v>
                </c:pt>
              </c:numCache>
            </c:numRef>
          </c:xVal>
          <c:yVal>
            <c:numRef>
              <c:f>Data!$S$32:$S$33</c:f>
              <c:numCache>
                <c:ptCount val="2"/>
                <c:pt idx="0">
                  <c:v>-19.5</c:v>
                </c:pt>
                <c:pt idx="1">
                  <c:v>-580</c:v>
                </c:pt>
              </c:numCache>
            </c:numRef>
          </c:yVal>
          <c:smooth val="0"/>
        </c:ser>
        <c:axId val="51826490"/>
        <c:axId val="25237387"/>
      </c:scatterChart>
      <c:valAx>
        <c:axId val="51826490"/>
        <c:scaling>
          <c:orientation val="minMax"/>
          <c:max val="8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FORMATION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37387"/>
        <c:crosses val="autoZero"/>
        <c:crossBetween val="midCat"/>
        <c:dispUnits/>
      </c:valAx>
      <c:valAx>
        <c:axId val="25237387"/>
        <c:scaling>
          <c:orientation val="minMax"/>
          <c:max val="-4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MKB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826490"/>
        <c:crosses val="autoZero"/>
        <c:crossBetween val="midCat"/>
        <c:dispUnits/>
      </c:valAx>
      <c:spPr>
        <a:pattFill prst="ltDnDiag">
          <a:fgClr>
            <a:srgbClr val="FFFFCC"/>
          </a:fgClr>
          <a:bgClr>
            <a:srgbClr val="FFFFFF"/>
          </a:bgClr>
        </a:patt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KOROIT WEST 1 HYDROSTATIC PRESSURE
CQG GAUGE </a:t>
            </a:r>
          </a:p>
        </c:rich>
      </c:tx>
      <c:layout>
        <c:manualLayout>
          <c:xMode val="factor"/>
          <c:yMode val="factor"/>
          <c:x val="-0.0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725"/>
          <c:w val="0.94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BEFOR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Data!$I$9:$I$28</c:f>
              <c:numCache>
                <c:ptCount val="20"/>
                <c:pt idx="0">
                  <c:v>702.4</c:v>
                </c:pt>
                <c:pt idx="1">
                  <c:v>706.5</c:v>
                </c:pt>
                <c:pt idx="2">
                  <c:v>706.3</c:v>
                </c:pt>
                <c:pt idx="3">
                  <c:v>711.37</c:v>
                </c:pt>
                <c:pt idx="4">
                  <c:v>710.93</c:v>
                </c:pt>
                <c:pt idx="7">
                  <c:v>821.09</c:v>
                </c:pt>
                <c:pt idx="8">
                  <c:v>847.04</c:v>
                </c:pt>
                <c:pt idx="9">
                  <c:v>897.31</c:v>
                </c:pt>
                <c:pt idx="10">
                  <c:v>916.71</c:v>
                </c:pt>
                <c:pt idx="11">
                  <c:v>918.08</c:v>
                </c:pt>
                <c:pt idx="15">
                  <c:v>919.46</c:v>
                </c:pt>
                <c:pt idx="16">
                  <c:v>705.83</c:v>
                </c:pt>
                <c:pt idx="17">
                  <c:v>706.45</c:v>
                </c:pt>
                <c:pt idx="18">
                  <c:v>707.05</c:v>
                </c:pt>
              </c:numCache>
            </c:numRef>
          </c:xVal>
          <c:yVal>
            <c:numRef>
              <c:f>Data!$G$9:$G$28</c:f>
              <c:numCache>
                <c:ptCount val="20"/>
                <c:pt idx="0">
                  <c:v>-428</c:v>
                </c:pt>
                <c:pt idx="1">
                  <c:v>-431</c:v>
                </c:pt>
                <c:pt idx="2">
                  <c:v>-430.8</c:v>
                </c:pt>
                <c:pt idx="3">
                  <c:v>-434</c:v>
                </c:pt>
                <c:pt idx="4">
                  <c:v>-433.8</c:v>
                </c:pt>
                <c:pt idx="7">
                  <c:v>-502</c:v>
                </c:pt>
                <c:pt idx="8">
                  <c:v>-518</c:v>
                </c:pt>
                <c:pt idx="9">
                  <c:v>-549</c:v>
                </c:pt>
                <c:pt idx="10">
                  <c:v>-561</c:v>
                </c:pt>
                <c:pt idx="11">
                  <c:v>-562</c:v>
                </c:pt>
                <c:pt idx="15">
                  <c:v>-563</c:v>
                </c:pt>
                <c:pt idx="16">
                  <c:v>-432</c:v>
                </c:pt>
                <c:pt idx="17">
                  <c:v>-432.5</c:v>
                </c:pt>
                <c:pt idx="18">
                  <c:v>-433</c:v>
                </c:pt>
                <c:pt idx="19">
                  <c:v>-433</c:v>
                </c:pt>
              </c:numCache>
            </c:numRef>
          </c:yVal>
          <c:smooth val="0"/>
        </c:ser>
        <c:ser>
          <c:idx val="1"/>
          <c:order val="1"/>
          <c:tx>
            <c:v>AFTER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Data!$M$9:$M$28</c:f>
              <c:numCache>
                <c:ptCount val="20"/>
                <c:pt idx="0">
                  <c:v>699</c:v>
                </c:pt>
                <c:pt idx="1">
                  <c:v>706.4</c:v>
                </c:pt>
                <c:pt idx="2">
                  <c:v>706.14</c:v>
                </c:pt>
                <c:pt idx="3">
                  <c:v>711.2</c:v>
                </c:pt>
                <c:pt idx="4">
                  <c:v>710.7</c:v>
                </c:pt>
                <c:pt idx="7">
                  <c:v>820.92</c:v>
                </c:pt>
                <c:pt idx="8">
                  <c:v>846.95</c:v>
                </c:pt>
                <c:pt idx="9">
                  <c:v>897.29</c:v>
                </c:pt>
                <c:pt idx="10">
                  <c:v>916.43</c:v>
                </c:pt>
                <c:pt idx="11">
                  <c:v>917.93</c:v>
                </c:pt>
                <c:pt idx="15">
                  <c:v>919.33</c:v>
                </c:pt>
                <c:pt idx="16">
                  <c:v>705.63</c:v>
                </c:pt>
                <c:pt idx="17">
                  <c:v>706.33</c:v>
                </c:pt>
                <c:pt idx="18">
                  <c:v>706.84</c:v>
                </c:pt>
              </c:numCache>
            </c:numRef>
          </c:xVal>
          <c:yVal>
            <c:numRef>
              <c:f>Data!$G$9:$G$28</c:f>
              <c:numCache>
                <c:ptCount val="20"/>
                <c:pt idx="0">
                  <c:v>-428</c:v>
                </c:pt>
                <c:pt idx="1">
                  <c:v>-431</c:v>
                </c:pt>
                <c:pt idx="2">
                  <c:v>-430.8</c:v>
                </c:pt>
                <c:pt idx="3">
                  <c:v>-434</c:v>
                </c:pt>
                <c:pt idx="4">
                  <c:v>-433.8</c:v>
                </c:pt>
                <c:pt idx="7">
                  <c:v>-502</c:v>
                </c:pt>
                <c:pt idx="8">
                  <c:v>-518</c:v>
                </c:pt>
                <c:pt idx="9">
                  <c:v>-549</c:v>
                </c:pt>
                <c:pt idx="10">
                  <c:v>-561</c:v>
                </c:pt>
                <c:pt idx="11">
                  <c:v>-562</c:v>
                </c:pt>
                <c:pt idx="15">
                  <c:v>-563</c:v>
                </c:pt>
                <c:pt idx="16">
                  <c:v>-432</c:v>
                </c:pt>
                <c:pt idx="17">
                  <c:v>-432.5</c:v>
                </c:pt>
                <c:pt idx="18">
                  <c:v>-433</c:v>
                </c:pt>
                <c:pt idx="19">
                  <c:v>-433</c:v>
                </c:pt>
              </c:numCache>
            </c:numRef>
          </c:yVal>
          <c:smooth val="0"/>
        </c:ser>
        <c:axId val="30389924"/>
        <c:axId val="3871941"/>
      </c:scatterChart>
      <c:valAx>
        <c:axId val="30389924"/>
        <c:scaling>
          <c:orientation val="minMax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HYDROSTATIC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1941"/>
        <c:crosses val="autoZero"/>
        <c:crossBetween val="midCat"/>
        <c:dispUnits/>
      </c:valAx>
      <c:valAx>
        <c:axId val="3871941"/>
        <c:scaling>
          <c:orientation val="minMax"/>
          <c:max val="-4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DEPTH MKB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389924"/>
        <c:crosses val="autoZero"/>
        <c:crossBetween val="midCat"/>
        <c:dispUnits/>
      </c:valAx>
      <c:spPr>
        <a:pattFill prst="ltDnDiag">
          <a:fgClr>
            <a:srgbClr val="FFFFCC"/>
          </a:fgClr>
          <a:bgClr>
            <a:srgbClr val="FFFFFF"/>
          </a:bgClr>
        </a:patt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84375"/>
          <c:w val="0.191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0.498</cdr:y>
    </cdr:from>
    <cdr:to>
      <cdr:x>0.7325</cdr:x>
      <cdr:y>0.49825</cdr:y>
    </cdr:to>
    <cdr:sp>
      <cdr:nvSpPr>
        <cdr:cNvPr id="1" name="Line 1"/>
        <cdr:cNvSpPr>
          <a:spLocks/>
        </cdr:cNvSpPr>
      </cdr:nvSpPr>
      <cdr:spPr>
        <a:xfrm flipH="1">
          <a:off x="1323975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16</xdr:col>
      <xdr:colOff>638175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48000" y="5381625"/>
        <a:ext cx="8639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057525" y="5381625"/>
        <a:ext cx="10629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0</xdr:row>
      <xdr:rowOff>47625</xdr:rowOff>
    </xdr:from>
    <xdr:to>
      <xdr:col>6</xdr:col>
      <xdr:colOff>314325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47625"/>
          <a:ext cx="2428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0.44625</cdr:y>
    </cdr:from>
    <cdr:to>
      <cdr:x>0.39275</cdr:x>
      <cdr:y>0.487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2543175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WATER GRADIENT WITH 0.433 psi/ft</a:t>
          </a:r>
        </a:p>
      </cdr:txBody>
    </cdr:sp>
  </cdr:relSizeAnchor>
  <cdr:relSizeAnchor xmlns:cdr="http://schemas.openxmlformats.org/drawingml/2006/chartDrawing">
    <cdr:from>
      <cdr:x>0.36375</cdr:x>
      <cdr:y>0.39175</cdr:y>
    </cdr:from>
    <cdr:to>
      <cdr:x>0.39275</cdr:x>
      <cdr:y>0.45575</cdr:y>
    </cdr:to>
    <cdr:sp>
      <cdr:nvSpPr>
        <cdr:cNvPr id="2" name="Line 2"/>
        <cdr:cNvSpPr>
          <a:spLocks/>
        </cdr:cNvSpPr>
      </cdr:nvSpPr>
      <cdr:spPr>
        <a:xfrm flipV="1">
          <a:off x="3381375" y="2238375"/>
          <a:ext cx="266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0.133</cdr:y>
    </cdr:from>
    <cdr:to>
      <cdr:x>0.464</cdr:x>
      <cdr:y>0.1715</cdr:y>
    </cdr:to>
    <cdr:sp>
      <cdr:nvSpPr>
        <cdr:cNvPr id="3" name="TextBox 3"/>
        <cdr:cNvSpPr txBox="1">
          <a:spLocks noChangeArrowheads="1"/>
        </cdr:cNvSpPr>
      </cdr:nvSpPr>
      <cdr:spPr>
        <a:xfrm>
          <a:off x="3381375" y="7524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Supercharge</a:t>
          </a:r>
        </a:p>
      </cdr:txBody>
    </cdr:sp>
  </cdr:relSizeAnchor>
  <cdr:relSizeAnchor xmlns:cdr="http://schemas.openxmlformats.org/drawingml/2006/chartDrawing">
    <cdr:from>
      <cdr:x>0.3385</cdr:x>
      <cdr:y>0.153</cdr:y>
    </cdr:from>
    <cdr:to>
      <cdr:x>0.37475</cdr:x>
      <cdr:y>0.20425</cdr:y>
    </cdr:to>
    <cdr:sp>
      <cdr:nvSpPr>
        <cdr:cNvPr id="4" name="Line 4"/>
        <cdr:cNvSpPr>
          <a:spLocks/>
        </cdr:cNvSpPr>
      </cdr:nvSpPr>
      <cdr:spPr>
        <a:xfrm flipH="1">
          <a:off x="3143250" y="866775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0.491</cdr:y>
    </cdr:from>
    <cdr:to>
      <cdr:x>0.401</cdr:x>
      <cdr:y>0.52775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800350"/>
          <a:ext cx="2581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WATER GRADIENT WITH 0.433 psi/ft</a:t>
          </a:r>
        </a:p>
      </cdr:txBody>
    </cdr:sp>
  </cdr:relSizeAnchor>
  <cdr:relSizeAnchor xmlns:cdr="http://schemas.openxmlformats.org/drawingml/2006/chartDrawing">
    <cdr:from>
      <cdr:x>0.37525</cdr:x>
      <cdr:y>0.41125</cdr:y>
    </cdr:from>
    <cdr:to>
      <cdr:x>0.41175</cdr:x>
      <cdr:y>0.49175</cdr:y>
    </cdr:to>
    <cdr:sp>
      <cdr:nvSpPr>
        <cdr:cNvPr id="2" name="Line 2"/>
        <cdr:cNvSpPr>
          <a:spLocks/>
        </cdr:cNvSpPr>
      </cdr:nvSpPr>
      <cdr:spPr>
        <a:xfrm flipV="1">
          <a:off x="3486150" y="2343150"/>
          <a:ext cx="342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0.148</cdr:y>
    </cdr:from>
    <cdr:to>
      <cdr:x>0.482</cdr:x>
      <cdr:y>0.1825</cdr:y>
    </cdr:to>
    <cdr:sp>
      <cdr:nvSpPr>
        <cdr:cNvPr id="3" name="TextBox 3"/>
        <cdr:cNvSpPr txBox="1">
          <a:spLocks noChangeArrowheads="1"/>
        </cdr:cNvSpPr>
      </cdr:nvSpPr>
      <cdr:spPr>
        <a:xfrm>
          <a:off x="3562350" y="838200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Supercharge</a:t>
          </a:r>
        </a:p>
      </cdr:txBody>
    </cdr:sp>
  </cdr:relSizeAnchor>
  <cdr:relSizeAnchor xmlns:cdr="http://schemas.openxmlformats.org/drawingml/2006/chartDrawing">
    <cdr:from>
      <cdr:x>0.347</cdr:x>
      <cdr:y>0.1825</cdr:y>
    </cdr:from>
    <cdr:to>
      <cdr:x>0.38275</cdr:x>
      <cdr:y>0.22825</cdr:y>
    </cdr:to>
    <cdr:sp>
      <cdr:nvSpPr>
        <cdr:cNvPr id="4" name="Line 4"/>
        <cdr:cNvSpPr>
          <a:spLocks/>
        </cdr:cNvSpPr>
      </cdr:nvSpPr>
      <cdr:spPr>
        <a:xfrm flipH="1">
          <a:off x="3228975" y="1038225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rvarj\LOCALS~1\Temp\Latest_Data_sheet_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Plan"/>
      <sheetName val="Data sheet"/>
      <sheetName val="CMR"/>
      <sheetName val="MDT-Pretest"/>
      <sheetName val="MDT-Sample data"/>
      <sheetName val="Seismic data sheet"/>
      <sheetName val="TT vs Depth"/>
      <sheetName val="MSCT"/>
      <sheetName val="CST"/>
      <sheetName val="Wellsite_data"/>
      <sheetName val="CBL_data"/>
      <sheetName val="MDT-Stickers"/>
      <sheetName val="Tool Check"/>
      <sheetName val="Monocable WP"/>
      <sheetName val="Heptacable WP"/>
      <sheetName val="WP ratings"/>
    </sheetNames>
    <sheetDataSet>
      <sheetData sheetId="3">
        <row r="162">
          <cell r="P162" t="str">
            <v>MUD</v>
          </cell>
        </row>
        <row r="164">
          <cell r="P164">
            <v>13.012</v>
          </cell>
        </row>
        <row r="165">
          <cell r="P165">
            <v>10</v>
          </cell>
        </row>
        <row r="166">
          <cell r="P166">
            <v>1.3012000000000001</v>
          </cell>
        </row>
        <row r="177">
          <cell r="I177" t="str">
            <v>finished 14:59</v>
          </cell>
        </row>
        <row r="179">
          <cell r="I179" t="str">
            <v>Finished 6:22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9"/>
  <sheetViews>
    <sheetView workbookViewId="0" topLeftCell="A2">
      <selection activeCell="G28" sqref="G28"/>
    </sheetView>
  </sheetViews>
  <sheetFormatPr defaultColWidth="9.140625" defaultRowHeight="12.75"/>
  <cols>
    <col min="1" max="1" width="5.8515625" style="4" customWidth="1"/>
    <col min="2" max="2" width="5.28125" style="4" customWidth="1"/>
    <col min="3" max="3" width="11.140625" style="4" customWidth="1"/>
    <col min="4" max="4" width="6.00390625" style="4" customWidth="1"/>
    <col min="5" max="5" width="7.28125" style="5" customWidth="1"/>
    <col min="6" max="6" width="10.140625" style="5" customWidth="1"/>
    <col min="7" max="7" width="13.140625" style="6" customWidth="1"/>
    <col min="8" max="8" width="11.57421875" style="4" customWidth="1"/>
    <col min="9" max="9" width="12.140625" style="5" customWidth="1"/>
    <col min="10" max="10" width="9.7109375" style="5" customWidth="1"/>
    <col min="11" max="11" width="10.421875" style="5" customWidth="1"/>
    <col min="12" max="15" width="9.7109375" style="5" customWidth="1"/>
    <col min="16" max="16" width="24.140625" style="5" bestFit="1" customWidth="1"/>
    <col min="17" max="17" width="10.57421875" style="5" customWidth="1"/>
    <col min="18" max="18" width="29.00390625" style="5" bestFit="1" customWidth="1"/>
    <col min="19" max="19" width="7.7109375" style="5" customWidth="1"/>
    <col min="20" max="20" width="8.140625" style="5" customWidth="1"/>
    <col min="21" max="21" width="10.421875" style="5" customWidth="1"/>
    <col min="22" max="22" width="11.00390625" style="5" customWidth="1"/>
    <col min="23" max="23" width="9.57421875" style="5" customWidth="1"/>
    <col min="24" max="24" width="11.7109375" style="4" customWidth="1"/>
    <col min="25" max="25" width="12.57421875" style="5" customWidth="1"/>
    <col min="26" max="26" width="9.140625" style="4" customWidth="1"/>
    <col min="27" max="28" width="12.00390625" style="4" customWidth="1"/>
    <col min="29" max="31" width="9.140625" style="4" customWidth="1"/>
  </cols>
  <sheetData>
    <row r="1" ht="36" customHeight="1"/>
    <row r="2" spans="1:31" ht="30">
      <c r="A2" s="7"/>
      <c r="B2" s="7"/>
      <c r="F2" s="8" t="s">
        <v>17</v>
      </c>
      <c r="G2" s="4"/>
      <c r="H2" s="5"/>
      <c r="V2" s="4"/>
      <c r="Y2" s="4"/>
      <c r="AD2"/>
      <c r="AE2"/>
    </row>
    <row r="3" spans="6:31" ht="12.75">
      <c r="F3" s="9"/>
      <c r="G3" s="4"/>
      <c r="H3" s="5"/>
      <c r="K3"/>
      <c r="L3" s="10" t="s">
        <v>18</v>
      </c>
      <c r="N3" s="10" t="s">
        <v>19</v>
      </c>
      <c r="O3" s="10" t="s">
        <v>20</v>
      </c>
      <c r="U3" s="4"/>
      <c r="W3" s="4"/>
      <c r="Y3" s="4"/>
      <c r="AC3"/>
      <c r="AD3"/>
      <c r="AE3"/>
    </row>
    <row r="4" spans="1:31" ht="12.75">
      <c r="A4" s="1" t="s">
        <v>21</v>
      </c>
      <c r="B4" s="1"/>
      <c r="C4" s="11">
        <f ca="1">TODAY()</f>
        <v>37645</v>
      </c>
      <c r="D4" s="12"/>
      <c r="E4" s="10" t="s">
        <v>22</v>
      </c>
      <c r="F4" s="9" t="s">
        <v>23</v>
      </c>
      <c r="G4" s="4"/>
      <c r="H4" s="10" t="s">
        <v>24</v>
      </c>
      <c r="I4" s="13"/>
      <c r="K4"/>
      <c r="L4" s="10" t="s">
        <v>25</v>
      </c>
      <c r="U4" s="4"/>
      <c r="W4" s="4"/>
      <c r="Y4" s="4"/>
      <c r="AC4"/>
      <c r="AD4"/>
      <c r="AE4"/>
    </row>
    <row r="5" spans="1:31" ht="12.75">
      <c r="A5" s="1" t="s">
        <v>26</v>
      </c>
      <c r="B5" s="1"/>
      <c r="E5" s="10" t="s">
        <v>27</v>
      </c>
      <c r="F5" s="9" t="s">
        <v>28</v>
      </c>
      <c r="G5" s="4"/>
      <c r="H5" s="10" t="s">
        <v>29</v>
      </c>
      <c r="I5" s="13" t="s">
        <v>30</v>
      </c>
      <c r="K5"/>
      <c r="L5" s="10" t="s">
        <v>31</v>
      </c>
      <c r="U5" s="4"/>
      <c r="W5" s="4"/>
      <c r="Y5" s="4"/>
      <c r="AC5"/>
      <c r="AD5"/>
      <c r="AE5"/>
    </row>
    <row r="6" spans="6:31" ht="12.75">
      <c r="F6" s="9"/>
      <c r="G6" s="4"/>
      <c r="H6" s="5"/>
      <c r="U6" s="4"/>
      <c r="W6" s="4"/>
      <c r="Y6" s="4"/>
      <c r="AC6"/>
      <c r="AD6"/>
      <c r="AE6"/>
    </row>
    <row r="7" spans="1:31" ht="38.25">
      <c r="A7" s="14" t="s">
        <v>32</v>
      </c>
      <c r="B7" s="14"/>
      <c r="C7" s="14" t="s">
        <v>33</v>
      </c>
      <c r="D7" s="14" t="s">
        <v>34</v>
      </c>
      <c r="E7" s="15" t="s">
        <v>35</v>
      </c>
      <c r="F7" s="16" t="s">
        <v>36</v>
      </c>
      <c r="G7" s="15" t="s">
        <v>37</v>
      </c>
      <c r="H7" s="17" t="s">
        <v>38</v>
      </c>
      <c r="I7" s="17"/>
      <c r="J7" s="17" t="s">
        <v>39</v>
      </c>
      <c r="K7" s="17"/>
      <c r="L7" s="17" t="s">
        <v>40</v>
      </c>
      <c r="M7" s="17"/>
      <c r="N7" s="15" t="s">
        <v>41</v>
      </c>
      <c r="O7" s="15" t="s">
        <v>42</v>
      </c>
      <c r="P7" s="18" t="s">
        <v>43</v>
      </c>
      <c r="Q7" s="18" t="s">
        <v>44</v>
      </c>
      <c r="R7" s="18" t="s">
        <v>45</v>
      </c>
      <c r="S7" s="19" t="s">
        <v>46</v>
      </c>
      <c r="T7" s="20" t="s">
        <v>47</v>
      </c>
      <c r="U7" s="21" t="s">
        <v>48</v>
      </c>
      <c r="V7" s="22" t="s">
        <v>49</v>
      </c>
      <c r="W7" s="22" t="s">
        <v>50</v>
      </c>
      <c r="X7" s="22" t="s">
        <v>51</v>
      </c>
      <c r="Y7" s="22" t="s">
        <v>51</v>
      </c>
      <c r="Z7" t="s">
        <v>52</v>
      </c>
      <c r="AA7" s="23"/>
      <c r="AB7" s="23"/>
      <c r="AC7"/>
      <c r="AD7"/>
      <c r="AE7"/>
    </row>
    <row r="8" spans="1:31" ht="13.5" thickBot="1">
      <c r="A8" s="24"/>
      <c r="B8" s="24"/>
      <c r="C8" s="24"/>
      <c r="D8" s="24"/>
      <c r="E8" s="25"/>
      <c r="F8" s="26" t="s">
        <v>53</v>
      </c>
      <c r="G8" s="24"/>
      <c r="H8" s="27" t="s">
        <v>54</v>
      </c>
      <c r="I8" s="27" t="s">
        <v>55</v>
      </c>
      <c r="J8" s="27" t="s">
        <v>56</v>
      </c>
      <c r="K8" s="27" t="s">
        <v>55</v>
      </c>
      <c r="L8" s="27" t="s">
        <v>56</v>
      </c>
      <c r="M8" s="27" t="s">
        <v>55</v>
      </c>
      <c r="N8" s="25" t="s">
        <v>57</v>
      </c>
      <c r="O8" s="25"/>
      <c r="P8" s="28"/>
      <c r="Q8" s="28"/>
      <c r="R8" s="28"/>
      <c r="S8" s="28"/>
      <c r="T8" s="29"/>
      <c r="U8" s="21"/>
      <c r="W8" s="4"/>
      <c r="X8" s="5" t="s">
        <v>58</v>
      </c>
      <c r="Y8" s="5" t="s">
        <v>59</v>
      </c>
      <c r="Z8"/>
      <c r="AC8"/>
      <c r="AD8"/>
      <c r="AE8"/>
    </row>
    <row r="9" spans="1:31" ht="12.75">
      <c r="A9" s="30">
        <v>1</v>
      </c>
      <c r="B9" s="31"/>
      <c r="C9" s="31">
        <v>72</v>
      </c>
      <c r="D9" s="31"/>
      <c r="E9" s="32">
        <v>0.1111111111111111</v>
      </c>
      <c r="F9" s="33"/>
      <c r="G9" s="31">
        <v>-428</v>
      </c>
      <c r="H9" s="34">
        <v>702.9</v>
      </c>
      <c r="I9" s="34">
        <v>702.4</v>
      </c>
      <c r="J9" s="33"/>
      <c r="K9" s="33"/>
      <c r="L9" s="35">
        <v>702</v>
      </c>
      <c r="M9" s="33">
        <v>699</v>
      </c>
      <c r="N9" s="35"/>
      <c r="O9" s="35"/>
      <c r="P9" s="36" t="s">
        <v>60</v>
      </c>
      <c r="Q9" s="36"/>
      <c r="R9" s="37"/>
      <c r="S9" s="38">
        <f>K9-J9</f>
        <v>0</v>
      </c>
      <c r="T9" s="39" t="str">
        <f>IF(ABS(L9-M9)&gt;14.7,"Alert","OK")</f>
        <v>OK</v>
      </c>
      <c r="U9" s="5">
        <f>V9*8.344</f>
        <v>-141.08989305328063</v>
      </c>
      <c r="V9" s="40">
        <f>(L9/G9)/0.097</f>
        <v>-16.909143462761342</v>
      </c>
      <c r="W9" s="40">
        <f>(M9/G9)/0.097</f>
        <v>-16.836882165911938</v>
      </c>
      <c r="X9" s="40">
        <f>(J9/G9)/0.097</f>
        <v>0</v>
      </c>
      <c r="Y9" s="40">
        <f>(K9/G9)/0.097</f>
        <v>0</v>
      </c>
      <c r="Z9" s="3">
        <f>M9-K9</f>
        <v>699</v>
      </c>
      <c r="AC9"/>
      <c r="AD9"/>
      <c r="AE9"/>
    </row>
    <row r="10" spans="1:31" ht="12.75">
      <c r="A10" s="41">
        <v>2</v>
      </c>
      <c r="B10" s="42"/>
      <c r="C10" s="42">
        <v>73</v>
      </c>
      <c r="D10" s="42"/>
      <c r="E10" s="43">
        <v>0.11944444444444445</v>
      </c>
      <c r="F10" s="44"/>
      <c r="G10" s="42">
        <v>-431</v>
      </c>
      <c r="H10" s="45">
        <v>707.5</v>
      </c>
      <c r="I10" s="44">
        <v>706.5</v>
      </c>
      <c r="J10" s="44"/>
      <c r="K10" s="44"/>
      <c r="L10" s="45">
        <v>707.4</v>
      </c>
      <c r="M10" s="44">
        <v>706.4</v>
      </c>
      <c r="N10" s="45"/>
      <c r="O10" s="45"/>
      <c r="P10" s="37" t="s">
        <v>60</v>
      </c>
      <c r="Q10" s="37"/>
      <c r="R10" s="37"/>
      <c r="S10" s="38">
        <f aca="true" t="shared" si="0" ref="S10:S28">K10-J10</f>
        <v>0</v>
      </c>
      <c r="T10" s="39" t="str">
        <f aca="true" t="shared" si="1" ref="T10:T28">IF(ABS(L10-M10)&gt;14.7,"Alert","OK")</f>
        <v>OK</v>
      </c>
      <c r="U10" s="5">
        <f aca="true" t="shared" si="2" ref="U10:U28">V10*8.344</f>
        <v>-141.18558136197285</v>
      </c>
      <c r="V10" s="40">
        <f aca="true" t="shared" si="3" ref="V10:V28">(L10/G10)/0.097</f>
        <v>-16.920611380869232</v>
      </c>
      <c r="W10" s="40">
        <f aca="true" t="shared" si="4" ref="W10:W28">(M10/G10)/0.097</f>
        <v>-16.89669194154089</v>
      </c>
      <c r="X10" s="40">
        <f aca="true" t="shared" si="5" ref="X10:X28">(J10/G10)/0.097</f>
        <v>0</v>
      </c>
      <c r="Y10" s="40">
        <f aca="true" t="shared" si="6" ref="Y10:Y28">(K10/G10)/0.097</f>
        <v>0</v>
      </c>
      <c r="Z10" s="3">
        <f aca="true" t="shared" si="7" ref="Z10:Z28">M10-K10</f>
        <v>706.4</v>
      </c>
      <c r="AC10"/>
      <c r="AD10"/>
      <c r="AE10"/>
    </row>
    <row r="11" spans="1:31" ht="12.75">
      <c r="A11" s="41">
        <v>3</v>
      </c>
      <c r="B11" s="42"/>
      <c r="C11" s="42">
        <v>74</v>
      </c>
      <c r="D11" s="42"/>
      <c r="E11" s="43">
        <v>0.12638888888888888</v>
      </c>
      <c r="F11" s="46">
        <v>36.37</v>
      </c>
      <c r="G11" s="47">
        <v>-430.8</v>
      </c>
      <c r="H11" s="46">
        <v>707.1</v>
      </c>
      <c r="I11" s="46">
        <v>706.3</v>
      </c>
      <c r="J11" s="46">
        <v>639.5</v>
      </c>
      <c r="K11" s="46">
        <v>639.12</v>
      </c>
      <c r="L11" s="46">
        <v>706.5</v>
      </c>
      <c r="M11" s="46">
        <v>706.14</v>
      </c>
      <c r="N11" s="46">
        <v>0.2</v>
      </c>
      <c r="O11" s="45"/>
      <c r="P11" s="37" t="s">
        <v>61</v>
      </c>
      <c r="Q11" s="37"/>
      <c r="R11" s="37"/>
      <c r="S11" s="38">
        <f t="shared" si="0"/>
        <v>-0.37999999999999545</v>
      </c>
      <c r="T11" s="39" t="str">
        <f t="shared" si="1"/>
        <v>OK</v>
      </c>
      <c r="U11" s="5">
        <f t="shared" si="2"/>
        <v>-141.0714183154811</v>
      </c>
      <c r="V11" s="40">
        <f t="shared" si="3"/>
        <v>-16.90692932831749</v>
      </c>
      <c r="W11" s="40">
        <f t="shared" si="4"/>
        <v>-16.898314332481405</v>
      </c>
      <c r="X11" s="40">
        <f t="shared" si="5"/>
        <v>-15.30358288104605</v>
      </c>
      <c r="Y11" s="40">
        <f t="shared" si="6"/>
        <v>-15.294489274330184</v>
      </c>
      <c r="Z11" s="3">
        <f t="shared" si="7"/>
        <v>67.01999999999998</v>
      </c>
      <c r="AC11"/>
      <c r="AD11"/>
      <c r="AE11"/>
    </row>
    <row r="12" spans="1:31" ht="12.75">
      <c r="A12" s="41">
        <v>4</v>
      </c>
      <c r="B12" s="42"/>
      <c r="C12" s="42">
        <v>75</v>
      </c>
      <c r="D12" s="42"/>
      <c r="E12" s="43">
        <v>0.14791666666666667</v>
      </c>
      <c r="F12" s="44"/>
      <c r="G12" s="42">
        <v>-434</v>
      </c>
      <c r="H12" s="45">
        <v>711.7</v>
      </c>
      <c r="I12" s="44">
        <v>711.37</v>
      </c>
      <c r="J12" s="44"/>
      <c r="K12" s="44"/>
      <c r="L12" s="45">
        <v>711.6</v>
      </c>
      <c r="M12" s="44">
        <v>711.2</v>
      </c>
      <c r="N12" s="45"/>
      <c r="O12" s="45"/>
      <c r="P12" s="37" t="s">
        <v>62</v>
      </c>
      <c r="Q12" s="37"/>
      <c r="R12" s="37"/>
      <c r="S12" s="38">
        <f t="shared" si="0"/>
        <v>0</v>
      </c>
      <c r="T12" s="39" t="str">
        <f t="shared" si="1"/>
        <v>OK</v>
      </c>
      <c r="U12" s="5">
        <f t="shared" si="2"/>
        <v>-141.042101762554</v>
      </c>
      <c r="V12" s="40">
        <f t="shared" si="3"/>
        <v>-16.903415839232267</v>
      </c>
      <c r="W12" s="40">
        <f t="shared" si="4"/>
        <v>-16.893914200199536</v>
      </c>
      <c r="X12" s="40">
        <f t="shared" si="5"/>
        <v>0</v>
      </c>
      <c r="Y12" s="40">
        <f t="shared" si="6"/>
        <v>0</v>
      </c>
      <c r="Z12" s="3">
        <f t="shared" si="7"/>
        <v>711.2</v>
      </c>
      <c r="AC12"/>
      <c r="AD12"/>
      <c r="AE12"/>
    </row>
    <row r="13" spans="1:31" ht="12.75">
      <c r="A13" s="41">
        <v>5</v>
      </c>
      <c r="B13" s="42"/>
      <c r="C13" s="42">
        <v>76</v>
      </c>
      <c r="D13" s="42"/>
      <c r="E13" s="43">
        <v>0.16319444444444445</v>
      </c>
      <c r="F13" s="44">
        <v>36.52</v>
      </c>
      <c r="G13" s="42">
        <v>-433.8</v>
      </c>
      <c r="H13" s="45">
        <v>710.1</v>
      </c>
      <c r="I13" s="44">
        <v>710.93</v>
      </c>
      <c r="J13" s="44">
        <v>603.4</v>
      </c>
      <c r="K13" s="44">
        <v>603.1</v>
      </c>
      <c r="L13" s="45">
        <v>711</v>
      </c>
      <c r="M13" s="44">
        <v>710.7</v>
      </c>
      <c r="N13" s="45">
        <v>2.3</v>
      </c>
      <c r="O13" s="45"/>
      <c r="P13" s="37" t="s">
        <v>63</v>
      </c>
      <c r="Q13" s="37"/>
      <c r="R13" s="37"/>
      <c r="S13" s="38">
        <f t="shared" si="0"/>
        <v>-0.2999999999999545</v>
      </c>
      <c r="T13" s="39" t="str">
        <f t="shared" si="1"/>
        <v>OK</v>
      </c>
      <c r="U13" s="5">
        <f t="shared" si="2"/>
        <v>-140.98815074646018</v>
      </c>
      <c r="V13" s="40">
        <f t="shared" si="3"/>
        <v>-16.896949993583437</v>
      </c>
      <c r="W13" s="40">
        <f t="shared" si="4"/>
        <v>-16.889820478818212</v>
      </c>
      <c r="X13" s="40">
        <f t="shared" si="5"/>
        <v>-14.339830697789374</v>
      </c>
      <c r="Y13" s="40">
        <f t="shared" si="6"/>
        <v>-14.332701183024149</v>
      </c>
      <c r="Z13" s="3">
        <f t="shared" si="7"/>
        <v>107.60000000000002</v>
      </c>
      <c r="AC13"/>
      <c r="AD13"/>
      <c r="AE13"/>
    </row>
    <row r="14" spans="1:31" ht="12.75">
      <c r="A14" s="41"/>
      <c r="B14" s="42"/>
      <c r="C14" s="42">
        <v>77</v>
      </c>
      <c r="D14" s="42"/>
      <c r="E14" s="43"/>
      <c r="F14" s="44"/>
      <c r="G14" s="42"/>
      <c r="H14" s="45"/>
      <c r="I14" s="44"/>
      <c r="J14" s="44"/>
      <c r="K14" s="44"/>
      <c r="L14" s="45"/>
      <c r="M14" s="44"/>
      <c r="N14" s="45"/>
      <c r="O14" s="45"/>
      <c r="P14" s="37"/>
      <c r="Q14" s="37"/>
      <c r="R14" s="37"/>
      <c r="S14" s="38">
        <f t="shared" si="0"/>
        <v>0</v>
      </c>
      <c r="T14" s="39" t="str">
        <f t="shared" si="1"/>
        <v>OK</v>
      </c>
      <c r="U14" s="5" t="e">
        <f t="shared" si="2"/>
        <v>#DIV/0!</v>
      </c>
      <c r="V14" s="40" t="e">
        <f t="shared" si="3"/>
        <v>#DIV/0!</v>
      </c>
      <c r="W14" s="40" t="e">
        <f t="shared" si="4"/>
        <v>#DIV/0!</v>
      </c>
      <c r="X14" s="40" t="e">
        <f t="shared" si="5"/>
        <v>#DIV/0!</v>
      </c>
      <c r="Y14" s="40" t="e">
        <f t="shared" si="6"/>
        <v>#DIV/0!</v>
      </c>
      <c r="Z14" s="3">
        <f t="shared" si="7"/>
        <v>0</v>
      </c>
      <c r="AA14" s="29"/>
      <c r="AB14" s="29"/>
      <c r="AC14"/>
      <c r="AD14"/>
      <c r="AE14"/>
    </row>
    <row r="15" spans="1:31" ht="12.75">
      <c r="A15" s="41"/>
      <c r="B15" s="42"/>
      <c r="C15" s="42">
        <v>78</v>
      </c>
      <c r="D15" s="42"/>
      <c r="E15" s="43"/>
      <c r="F15" s="44"/>
      <c r="G15" s="42"/>
      <c r="H15" s="45"/>
      <c r="I15" s="44"/>
      <c r="J15" s="44"/>
      <c r="K15" s="44"/>
      <c r="L15" s="45"/>
      <c r="M15" s="44"/>
      <c r="N15" s="45"/>
      <c r="O15" s="45"/>
      <c r="P15" s="37"/>
      <c r="Q15" s="37"/>
      <c r="R15" s="37"/>
      <c r="S15" s="38">
        <f t="shared" si="0"/>
        <v>0</v>
      </c>
      <c r="T15" s="39" t="str">
        <f t="shared" si="1"/>
        <v>OK</v>
      </c>
      <c r="U15" s="5" t="e">
        <f t="shared" si="2"/>
        <v>#DIV/0!</v>
      </c>
      <c r="V15" s="40" t="e">
        <f t="shared" si="3"/>
        <v>#DIV/0!</v>
      </c>
      <c r="W15" s="40" t="e">
        <f t="shared" si="4"/>
        <v>#DIV/0!</v>
      </c>
      <c r="X15" s="40" t="e">
        <f t="shared" si="5"/>
        <v>#DIV/0!</v>
      </c>
      <c r="Y15" s="40" t="e">
        <f t="shared" si="6"/>
        <v>#DIV/0!</v>
      </c>
      <c r="Z15" s="3">
        <f t="shared" si="7"/>
        <v>0</v>
      </c>
      <c r="AC15"/>
      <c r="AD15"/>
      <c r="AE15"/>
    </row>
    <row r="16" spans="1:31" ht="12.75">
      <c r="A16" s="41">
        <v>6</v>
      </c>
      <c r="B16" s="42"/>
      <c r="C16" s="42">
        <v>79</v>
      </c>
      <c r="D16" s="42"/>
      <c r="E16" s="43">
        <v>0.18194444444444444</v>
      </c>
      <c r="F16" s="44">
        <v>37.57</v>
      </c>
      <c r="G16" s="42">
        <v>-502</v>
      </c>
      <c r="H16" s="46">
        <v>821.4</v>
      </c>
      <c r="I16" s="46">
        <v>821.09</v>
      </c>
      <c r="J16" s="44">
        <v>697.86</v>
      </c>
      <c r="K16" s="44">
        <v>697.66</v>
      </c>
      <c r="L16" s="45">
        <v>821.27</v>
      </c>
      <c r="M16" s="44">
        <v>820.92</v>
      </c>
      <c r="N16" s="45">
        <v>266.6</v>
      </c>
      <c r="O16" s="45"/>
      <c r="P16" s="37" t="s">
        <v>63</v>
      </c>
      <c r="Q16" s="37"/>
      <c r="R16" s="37"/>
      <c r="S16" s="38">
        <f t="shared" si="0"/>
        <v>-0.20000000000004547</v>
      </c>
      <c r="T16" s="39" t="str">
        <f t="shared" si="1"/>
        <v>OK</v>
      </c>
      <c r="U16" s="5">
        <f t="shared" si="2"/>
        <v>-140.72938924713517</v>
      </c>
      <c r="V16" s="40">
        <f t="shared" si="3"/>
        <v>-16.865938308621185</v>
      </c>
      <c r="W16" s="40">
        <f t="shared" si="4"/>
        <v>-16.8587505647513</v>
      </c>
      <c r="X16" s="40">
        <f t="shared" si="5"/>
        <v>-14.331539820101039</v>
      </c>
      <c r="Y16" s="40">
        <f t="shared" si="6"/>
        <v>-14.327432537889678</v>
      </c>
      <c r="Z16" s="3">
        <f t="shared" si="7"/>
        <v>123.25999999999999</v>
      </c>
      <c r="AC16"/>
      <c r="AD16"/>
      <c r="AE16"/>
    </row>
    <row r="17" spans="1:31" ht="12.75">
      <c r="A17" s="41">
        <v>7</v>
      </c>
      <c r="B17" s="42"/>
      <c r="C17" s="42">
        <v>80</v>
      </c>
      <c r="D17" s="42"/>
      <c r="E17" s="43">
        <v>0.18958333333333333</v>
      </c>
      <c r="F17" s="44">
        <v>37.67</v>
      </c>
      <c r="G17" s="42">
        <v>-518</v>
      </c>
      <c r="H17" s="46">
        <v>847.34</v>
      </c>
      <c r="I17" s="44">
        <v>847.04</v>
      </c>
      <c r="J17" s="44">
        <v>720.7</v>
      </c>
      <c r="K17" s="46">
        <v>720.44</v>
      </c>
      <c r="L17" s="45">
        <v>847.26</v>
      </c>
      <c r="M17" s="44">
        <v>846.95</v>
      </c>
      <c r="N17" s="45">
        <v>39</v>
      </c>
      <c r="O17" s="45"/>
      <c r="P17" s="37" t="s">
        <v>63</v>
      </c>
      <c r="Q17" s="37"/>
      <c r="R17" s="37"/>
      <c r="S17" s="38">
        <f t="shared" si="0"/>
        <v>-0.2599999999999909</v>
      </c>
      <c r="T17" s="39" t="str">
        <f t="shared" si="1"/>
        <v>OK</v>
      </c>
      <c r="U17" s="5">
        <f t="shared" si="2"/>
        <v>-140.69851212036775</v>
      </c>
      <c r="V17" s="40">
        <f t="shared" si="3"/>
        <v>-16.86223779007284</v>
      </c>
      <c r="W17" s="40">
        <f t="shared" si="4"/>
        <v>-16.85606814472794</v>
      </c>
      <c r="X17" s="40">
        <f t="shared" si="5"/>
        <v>-14.343430322811766</v>
      </c>
      <c r="Y17" s="40">
        <f t="shared" si="6"/>
        <v>-14.33825578155475</v>
      </c>
      <c r="Z17" s="3">
        <f t="shared" si="7"/>
        <v>126.50999999999999</v>
      </c>
      <c r="AA17" s="29"/>
      <c r="AB17" s="29"/>
      <c r="AC17"/>
      <c r="AD17"/>
      <c r="AE17"/>
    </row>
    <row r="18" spans="1:31" ht="12.75">
      <c r="A18" s="41">
        <v>8</v>
      </c>
      <c r="B18" s="42"/>
      <c r="C18" s="42">
        <v>81</v>
      </c>
      <c r="D18" s="42"/>
      <c r="E18" s="43">
        <v>0.19722222222222222</v>
      </c>
      <c r="F18" s="44"/>
      <c r="G18" s="48">
        <v>-549</v>
      </c>
      <c r="H18" s="45">
        <v>897.56</v>
      </c>
      <c r="I18" s="44">
        <v>897.31</v>
      </c>
      <c r="J18" s="44">
        <v>765.36</v>
      </c>
      <c r="K18" s="46">
        <v>765.22</v>
      </c>
      <c r="L18" s="45">
        <v>897.5</v>
      </c>
      <c r="M18" s="44">
        <v>897.29</v>
      </c>
      <c r="N18" s="45">
        <v>2733.2</v>
      </c>
      <c r="O18" s="45"/>
      <c r="P18" s="37" t="s">
        <v>63</v>
      </c>
      <c r="Q18" s="37"/>
      <c r="R18" s="37"/>
      <c r="S18" s="38">
        <f t="shared" si="0"/>
        <v>-0.13999999999998636</v>
      </c>
      <c r="T18" s="39" t="str">
        <f t="shared" si="1"/>
        <v>OK</v>
      </c>
      <c r="U18" s="5">
        <f t="shared" si="2"/>
        <v>-140.62569244925166</v>
      </c>
      <c r="V18" s="40">
        <f t="shared" si="3"/>
        <v>-16.853510600341764</v>
      </c>
      <c r="W18" s="40">
        <f t="shared" si="4"/>
        <v>-16.849567160535553</v>
      </c>
      <c r="X18" s="40">
        <f t="shared" si="5"/>
        <v>-14.372148047997296</v>
      </c>
      <c r="Y18" s="40">
        <f t="shared" si="6"/>
        <v>-14.36951908812649</v>
      </c>
      <c r="Z18" s="3">
        <f t="shared" si="7"/>
        <v>132.06999999999994</v>
      </c>
      <c r="AA18" s="29"/>
      <c r="AB18" s="29"/>
      <c r="AC18"/>
      <c r="AD18"/>
      <c r="AE18"/>
    </row>
    <row r="19" spans="1:31" ht="12.75">
      <c r="A19" s="41">
        <v>9</v>
      </c>
      <c r="B19" s="42"/>
      <c r="C19" s="42">
        <v>82</v>
      </c>
      <c r="D19" s="42"/>
      <c r="E19" s="43">
        <v>0.2041666666666667</v>
      </c>
      <c r="F19" s="44">
        <v>39.58</v>
      </c>
      <c r="G19" s="42">
        <v>-561</v>
      </c>
      <c r="H19" s="46">
        <v>916.87</v>
      </c>
      <c r="I19" s="46">
        <v>916.71</v>
      </c>
      <c r="J19" s="44">
        <v>783.39</v>
      </c>
      <c r="K19" s="44">
        <v>783.22</v>
      </c>
      <c r="L19" s="45">
        <v>916.7</v>
      </c>
      <c r="M19" s="44">
        <v>916.43</v>
      </c>
      <c r="N19" s="45">
        <v>622.9</v>
      </c>
      <c r="O19" s="45"/>
      <c r="P19" s="37" t="s">
        <v>64</v>
      </c>
      <c r="Q19" s="37"/>
      <c r="R19" s="37"/>
      <c r="S19" s="38">
        <f t="shared" si="0"/>
        <v>-0.16999999999995907</v>
      </c>
      <c r="T19" s="39" t="str">
        <f t="shared" si="1"/>
        <v>OK</v>
      </c>
      <c r="U19" s="5">
        <f t="shared" si="2"/>
        <v>-140.56167741698366</v>
      </c>
      <c r="V19" s="40">
        <f t="shared" si="3"/>
        <v>-16.84583861660878</v>
      </c>
      <c r="W19" s="40">
        <f t="shared" si="4"/>
        <v>-16.84087693184115</v>
      </c>
      <c r="X19" s="40">
        <f t="shared" si="5"/>
        <v>-14.3960527041182</v>
      </c>
      <c r="Y19" s="40">
        <f t="shared" si="6"/>
        <v>-14.392928680375618</v>
      </c>
      <c r="Z19" s="3">
        <f t="shared" si="7"/>
        <v>133.20999999999992</v>
      </c>
      <c r="AA19" s="29"/>
      <c r="AB19" s="29"/>
      <c r="AC19"/>
      <c r="AD19"/>
      <c r="AE19"/>
    </row>
    <row r="20" spans="1:31" ht="12.75">
      <c r="A20" s="41">
        <v>10</v>
      </c>
      <c r="B20" s="42"/>
      <c r="C20" s="42">
        <v>83</v>
      </c>
      <c r="D20" s="42"/>
      <c r="E20" s="43">
        <v>0.24861111111111112</v>
      </c>
      <c r="F20" s="44">
        <v>39.5</v>
      </c>
      <c r="G20" s="42">
        <v>-562</v>
      </c>
      <c r="H20" s="45">
        <v>918.4</v>
      </c>
      <c r="I20" s="44">
        <v>918.08</v>
      </c>
      <c r="J20" s="46">
        <v>785</v>
      </c>
      <c r="K20" s="46">
        <v>784.73</v>
      </c>
      <c r="L20" s="45">
        <v>918.3</v>
      </c>
      <c r="M20" s="44">
        <v>917.93</v>
      </c>
      <c r="N20" s="45">
        <v>1813.2</v>
      </c>
      <c r="O20" s="45"/>
      <c r="P20" s="37" t="s">
        <v>63</v>
      </c>
      <c r="Q20" s="37"/>
      <c r="R20" s="37"/>
      <c r="S20" s="38">
        <f t="shared" si="0"/>
        <v>-0.2699999999999818</v>
      </c>
      <c r="T20" s="39" t="str">
        <f t="shared" si="1"/>
        <v>OK</v>
      </c>
      <c r="U20" s="5">
        <f t="shared" si="2"/>
        <v>-140.55646622885862</v>
      </c>
      <c r="V20" s="40">
        <f t="shared" si="3"/>
        <v>-16.84521407344902</v>
      </c>
      <c r="W20" s="40">
        <f t="shared" si="4"/>
        <v>-16.838426826136406</v>
      </c>
      <c r="X20" s="40">
        <f t="shared" si="5"/>
        <v>-14.39997064974135</v>
      </c>
      <c r="Y20" s="40">
        <f t="shared" si="6"/>
        <v>-14.395017793594306</v>
      </c>
      <c r="Z20" s="3">
        <f t="shared" si="7"/>
        <v>133.19999999999993</v>
      </c>
      <c r="AA20" s="29"/>
      <c r="AB20" s="29"/>
      <c r="AC20"/>
      <c r="AD20"/>
      <c r="AE20"/>
    </row>
    <row r="21" spans="1:31" ht="12.75">
      <c r="A21" s="41"/>
      <c r="B21" s="42"/>
      <c r="C21" s="42">
        <v>84</v>
      </c>
      <c r="D21" s="42"/>
      <c r="E21" s="43"/>
      <c r="F21" s="44"/>
      <c r="G21" s="42"/>
      <c r="H21" s="45"/>
      <c r="I21" s="44"/>
      <c r="J21" s="46"/>
      <c r="K21" s="46"/>
      <c r="L21" s="45"/>
      <c r="M21" s="44"/>
      <c r="N21" s="45"/>
      <c r="O21" s="45"/>
      <c r="P21" s="37"/>
      <c r="Q21" s="37"/>
      <c r="R21" s="37"/>
      <c r="S21" s="38"/>
      <c r="T21" s="39"/>
      <c r="V21" s="40"/>
      <c r="W21" s="40"/>
      <c r="X21" s="40"/>
      <c r="Y21" s="40"/>
      <c r="Z21" s="3"/>
      <c r="AA21" s="29"/>
      <c r="AB21" s="29"/>
      <c r="AC21"/>
      <c r="AD21"/>
      <c r="AE21"/>
    </row>
    <row r="22" spans="1:31" ht="12.75">
      <c r="A22" s="41"/>
      <c r="B22" s="42"/>
      <c r="C22" s="42">
        <v>85</v>
      </c>
      <c r="D22" s="42"/>
      <c r="E22" s="43"/>
      <c r="F22" s="44"/>
      <c r="G22" s="42"/>
      <c r="H22" s="45"/>
      <c r="I22" s="44"/>
      <c r="J22" s="46"/>
      <c r="K22" s="46"/>
      <c r="L22" s="45"/>
      <c r="M22" s="44"/>
      <c r="N22" s="45"/>
      <c r="O22" s="45"/>
      <c r="P22" s="37"/>
      <c r="Q22" s="37"/>
      <c r="R22" s="37"/>
      <c r="S22" s="38"/>
      <c r="T22" s="39"/>
      <c r="V22" s="40"/>
      <c r="W22" s="40"/>
      <c r="X22" s="40"/>
      <c r="Y22" s="40"/>
      <c r="Z22" s="3"/>
      <c r="AA22" s="29"/>
      <c r="AB22" s="29"/>
      <c r="AC22"/>
      <c r="AD22"/>
      <c r="AE22"/>
    </row>
    <row r="23" spans="1:31" ht="12.75">
      <c r="A23" s="41"/>
      <c r="B23" s="42"/>
      <c r="C23" s="42">
        <v>86</v>
      </c>
      <c r="D23" s="42"/>
      <c r="E23" s="43"/>
      <c r="F23" s="44"/>
      <c r="G23" s="42"/>
      <c r="H23" s="45"/>
      <c r="I23" s="44"/>
      <c r="J23" s="46"/>
      <c r="K23" s="46"/>
      <c r="L23" s="45"/>
      <c r="M23" s="44"/>
      <c r="N23" s="45"/>
      <c r="O23" s="45"/>
      <c r="P23" s="37"/>
      <c r="Q23" s="37"/>
      <c r="R23" s="37"/>
      <c r="S23" s="38"/>
      <c r="T23" s="39"/>
      <c r="V23" s="40"/>
      <c r="W23" s="40"/>
      <c r="X23" s="40"/>
      <c r="Y23" s="40"/>
      <c r="Z23" s="3"/>
      <c r="AA23" s="29"/>
      <c r="AB23" s="29"/>
      <c r="AC23"/>
      <c r="AD23"/>
      <c r="AE23"/>
    </row>
    <row r="24" spans="1:31" ht="12.75">
      <c r="A24" s="41">
        <v>11</v>
      </c>
      <c r="B24" s="42"/>
      <c r="C24" s="42">
        <v>87</v>
      </c>
      <c r="D24" s="42"/>
      <c r="E24" s="43">
        <v>0.2555555555555556</v>
      </c>
      <c r="F24" s="44">
        <v>39.52</v>
      </c>
      <c r="G24" s="42">
        <v>-563</v>
      </c>
      <c r="H24" s="45">
        <v>919.8</v>
      </c>
      <c r="I24" s="44">
        <v>919.46</v>
      </c>
      <c r="J24" s="46">
        <v>786.45</v>
      </c>
      <c r="K24" s="46">
        <v>786.14</v>
      </c>
      <c r="L24" s="45">
        <v>919.6</v>
      </c>
      <c r="M24" s="44">
        <v>919.33</v>
      </c>
      <c r="N24" s="45">
        <v>2119.4</v>
      </c>
      <c r="O24" s="45"/>
      <c r="P24" s="37" t="s">
        <v>65</v>
      </c>
      <c r="Q24" s="37"/>
      <c r="R24" s="37"/>
      <c r="S24" s="38">
        <f t="shared" si="0"/>
        <v>-0.3100000000000591</v>
      </c>
      <c r="T24" s="39" t="str">
        <f t="shared" si="1"/>
        <v>OK</v>
      </c>
      <c r="U24" s="5">
        <f t="shared" si="2"/>
        <v>-140.50543663364522</v>
      </c>
      <c r="V24" s="40">
        <f t="shared" si="3"/>
        <v>-16.839098350149236</v>
      </c>
      <c r="W24" s="40">
        <f t="shared" si="4"/>
        <v>-16.834154291260003</v>
      </c>
      <c r="X24" s="40">
        <f t="shared" si="5"/>
        <v>-14.400944864587721</v>
      </c>
      <c r="Y24" s="40">
        <f t="shared" si="6"/>
        <v>-14.395268352529708</v>
      </c>
      <c r="Z24" s="3">
        <f t="shared" si="7"/>
        <v>133.19000000000005</v>
      </c>
      <c r="AA24" s="29"/>
      <c r="AB24" s="29"/>
      <c r="AC24"/>
      <c r="AD24"/>
      <c r="AE24"/>
    </row>
    <row r="25" spans="1:31" ht="12.75">
      <c r="A25" s="41">
        <v>12</v>
      </c>
      <c r="B25" s="42"/>
      <c r="C25" s="42">
        <v>88</v>
      </c>
      <c r="D25" s="42"/>
      <c r="E25" s="43">
        <v>0.27569444444444446</v>
      </c>
      <c r="F25" s="44">
        <v>36.8</v>
      </c>
      <c r="G25" s="42">
        <v>-432</v>
      </c>
      <c r="H25" s="45">
        <v>706.7</v>
      </c>
      <c r="I25" s="44">
        <v>705.83</v>
      </c>
      <c r="J25" s="46">
        <v>601.3</v>
      </c>
      <c r="K25" s="46">
        <v>600.75</v>
      </c>
      <c r="L25" s="45">
        <v>706</v>
      </c>
      <c r="M25" s="44">
        <v>705.63</v>
      </c>
      <c r="N25" s="45">
        <v>2.8</v>
      </c>
      <c r="O25" s="45"/>
      <c r="P25" s="37" t="s">
        <v>66</v>
      </c>
      <c r="Q25" s="37"/>
      <c r="R25" s="37"/>
      <c r="S25" s="38">
        <f t="shared" si="0"/>
        <v>-0.5499999999999545</v>
      </c>
      <c r="T25" s="39" t="str">
        <f t="shared" si="1"/>
        <v>OK</v>
      </c>
      <c r="U25" s="5">
        <f t="shared" si="2"/>
        <v>-140.5799923634975</v>
      </c>
      <c r="V25" s="40">
        <f t="shared" si="3"/>
        <v>-16.84803360061092</v>
      </c>
      <c r="W25" s="40">
        <f t="shared" si="4"/>
        <v>-16.839203894616265</v>
      </c>
      <c r="X25" s="40">
        <f t="shared" si="5"/>
        <v>-14.349465444826269</v>
      </c>
      <c r="Y25" s="40">
        <f t="shared" si="6"/>
        <v>-14.336340206185566</v>
      </c>
      <c r="Z25" s="3">
        <f t="shared" si="7"/>
        <v>104.88</v>
      </c>
      <c r="AA25" s="29"/>
      <c r="AB25" s="29"/>
      <c r="AC25"/>
      <c r="AD25"/>
      <c r="AE25"/>
    </row>
    <row r="26" spans="1:31" ht="12.75">
      <c r="A26" s="41">
        <v>13</v>
      </c>
      <c r="B26" s="42"/>
      <c r="C26" s="42">
        <v>89</v>
      </c>
      <c r="D26" s="42"/>
      <c r="E26" s="43">
        <v>0.2881944444444445</v>
      </c>
      <c r="F26" s="44">
        <v>36.62</v>
      </c>
      <c r="G26" s="42">
        <v>-432.5</v>
      </c>
      <c r="H26" s="45">
        <v>706.8</v>
      </c>
      <c r="I26" s="44">
        <v>706.45</v>
      </c>
      <c r="J26" s="46">
        <v>601.7</v>
      </c>
      <c r="K26" s="46">
        <v>601.44</v>
      </c>
      <c r="L26" s="45">
        <v>706.5</v>
      </c>
      <c r="M26" s="44">
        <v>706.33</v>
      </c>
      <c r="N26" s="45">
        <v>1.7</v>
      </c>
      <c r="O26" s="45"/>
      <c r="P26" s="37" t="s">
        <v>67</v>
      </c>
      <c r="Q26" s="37"/>
      <c r="R26" s="49"/>
      <c r="S26" s="38">
        <f t="shared" si="0"/>
        <v>-0.2599999999999909</v>
      </c>
      <c r="T26" s="45" t="str">
        <f t="shared" si="1"/>
        <v>OK</v>
      </c>
      <c r="U26" s="46">
        <f t="shared" si="2"/>
        <v>-140.51691794291162</v>
      </c>
      <c r="V26" s="50">
        <f t="shared" si="3"/>
        <v>-16.840474345986532</v>
      </c>
      <c r="W26" s="50">
        <f t="shared" si="4"/>
        <v>-16.836422144091532</v>
      </c>
      <c r="X26" s="50">
        <f t="shared" si="5"/>
        <v>-14.342411060127525</v>
      </c>
      <c r="Y26" s="50">
        <f t="shared" si="6"/>
        <v>-14.336213574876348</v>
      </c>
      <c r="Z26" s="48">
        <f t="shared" si="7"/>
        <v>104.88999999999999</v>
      </c>
      <c r="AA26" s="42"/>
      <c r="AB26" s="29"/>
      <c r="AC26"/>
      <c r="AD26"/>
      <c r="AE26"/>
    </row>
    <row r="27" spans="1:31" ht="12.75">
      <c r="A27" s="41">
        <v>14</v>
      </c>
      <c r="B27" s="42"/>
      <c r="C27" s="42">
        <v>90</v>
      </c>
      <c r="D27" s="42"/>
      <c r="E27" s="43">
        <v>0.3034722222222222</v>
      </c>
      <c r="F27" s="44">
        <v>36.57</v>
      </c>
      <c r="G27" s="42">
        <v>-433</v>
      </c>
      <c r="H27" s="45">
        <v>707.3</v>
      </c>
      <c r="I27" s="46">
        <v>707.05</v>
      </c>
      <c r="J27" s="46">
        <v>602.16</v>
      </c>
      <c r="K27" s="44">
        <v>602.03</v>
      </c>
      <c r="L27" s="45">
        <v>707.08</v>
      </c>
      <c r="M27" s="44">
        <v>706.84</v>
      </c>
      <c r="N27" s="45"/>
      <c r="O27" s="46"/>
      <c r="P27" s="37" t="s">
        <v>68</v>
      </c>
      <c r="Q27" s="37"/>
      <c r="R27" s="37"/>
      <c r="S27" s="38">
        <f t="shared" si="0"/>
        <v>-0.12999999999999545</v>
      </c>
      <c r="T27" s="45" t="str">
        <f t="shared" si="1"/>
        <v>OK</v>
      </c>
      <c r="U27" s="46">
        <f t="shared" si="2"/>
        <v>-140.4698821456632</v>
      </c>
      <c r="V27" s="50">
        <f t="shared" si="3"/>
        <v>-16.834837265779388</v>
      </c>
      <c r="W27" s="50">
        <f t="shared" si="4"/>
        <v>-16.829123116116282</v>
      </c>
      <c r="X27" s="50">
        <f t="shared" si="5"/>
        <v>-14.336801504726076</v>
      </c>
      <c r="Y27" s="50">
        <f t="shared" si="6"/>
        <v>-14.33370634032523</v>
      </c>
      <c r="Z27" s="48">
        <f t="shared" si="7"/>
        <v>104.81000000000006</v>
      </c>
      <c r="AA27" s="42"/>
      <c r="AB27" s="29"/>
      <c r="AC27"/>
      <c r="AD27"/>
      <c r="AE27"/>
    </row>
    <row r="28" spans="1:28" s="51" customFormat="1" ht="12.75">
      <c r="A28" s="42">
        <v>15</v>
      </c>
      <c r="B28" s="42"/>
      <c r="C28" s="42">
        <v>91</v>
      </c>
      <c r="D28" s="42"/>
      <c r="E28" s="43">
        <v>0.31180555555555556</v>
      </c>
      <c r="F28" s="44"/>
      <c r="G28" s="42">
        <v>-433</v>
      </c>
      <c r="H28" s="45"/>
      <c r="I28" s="46"/>
      <c r="J28" s="46"/>
      <c r="K28" s="44"/>
      <c r="L28" s="44"/>
      <c r="M28" s="45"/>
      <c r="N28" s="45"/>
      <c r="O28" s="45"/>
      <c r="P28" s="37" t="s">
        <v>69</v>
      </c>
      <c r="Q28" s="37"/>
      <c r="R28" s="37"/>
      <c r="S28" s="38">
        <f t="shared" si="0"/>
        <v>0</v>
      </c>
      <c r="T28" s="45" t="str">
        <f t="shared" si="1"/>
        <v>OK</v>
      </c>
      <c r="U28" s="46">
        <f t="shared" si="2"/>
        <v>0</v>
      </c>
      <c r="V28" s="50">
        <f t="shared" si="3"/>
        <v>0</v>
      </c>
      <c r="W28" s="50">
        <f t="shared" si="4"/>
        <v>0</v>
      </c>
      <c r="X28" s="50">
        <f t="shared" si="5"/>
        <v>0</v>
      </c>
      <c r="Y28" s="50">
        <f t="shared" si="6"/>
        <v>0</v>
      </c>
      <c r="Z28" s="48">
        <f t="shared" si="7"/>
        <v>0</v>
      </c>
      <c r="AA28" s="42"/>
      <c r="AB28" s="29"/>
    </row>
    <row r="29" spans="6:27" ht="12.75">
      <c r="F29" s="46"/>
      <c r="G29" s="47"/>
      <c r="H29" s="42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2"/>
      <c r="Y29" s="46"/>
      <c r="Z29" s="42"/>
      <c r="AA29" s="42"/>
    </row>
    <row r="30" spans="6:27" ht="12.75">
      <c r="F30" s="46"/>
      <c r="G30" s="47"/>
      <c r="H30" s="42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2"/>
      <c r="Y30" s="46"/>
      <c r="Z30" s="42"/>
      <c r="AA30" s="42"/>
    </row>
    <row r="31" spans="1:27" ht="12.75">
      <c r="A31" s="1" t="s">
        <v>70</v>
      </c>
      <c r="F31" s="46"/>
      <c r="G31" s="47"/>
      <c r="H31" s="42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2"/>
      <c r="Y31" s="46"/>
      <c r="Z31" s="42"/>
      <c r="AA31" s="42"/>
    </row>
    <row r="32" spans="1:27" ht="12.75">
      <c r="A32" s="1" t="s">
        <v>0</v>
      </c>
      <c r="B32"/>
      <c r="C32"/>
      <c r="D32"/>
      <c r="E32"/>
      <c r="F32" s="46"/>
      <c r="G32" s="47"/>
      <c r="H32" s="42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2">
        <v>-19.5</v>
      </c>
      <c r="T32">
        <v>14.7</v>
      </c>
      <c r="U32" s="46"/>
      <c r="V32" s="46"/>
      <c r="W32" s="46"/>
      <c r="X32" s="42"/>
      <c r="Y32" s="46"/>
      <c r="Z32" s="42"/>
      <c r="AA32" s="42"/>
    </row>
    <row r="33" spans="1:20" ht="12.75">
      <c r="A33"/>
      <c r="B33" t="s">
        <v>1</v>
      </c>
      <c r="C33"/>
      <c r="D33" t="s">
        <v>2</v>
      </c>
      <c r="E33"/>
      <c r="S33" s="2">
        <v>-580</v>
      </c>
      <c r="T33">
        <f>-(S33-S32)*0.433*3.2808+T32</f>
        <v>810.9386772</v>
      </c>
    </row>
    <row r="34" spans="1:5" ht="12.75">
      <c r="A34">
        <v>1</v>
      </c>
      <c r="B34" s="2">
        <v>428</v>
      </c>
      <c r="C34" s="2">
        <f>-B34</f>
        <v>-428</v>
      </c>
      <c r="D34"/>
      <c r="E34" t="s">
        <v>3</v>
      </c>
    </row>
    <row r="35" spans="1:5" ht="12.75">
      <c r="A35">
        <v>2</v>
      </c>
      <c r="B35" s="2">
        <v>431</v>
      </c>
      <c r="C35" s="2">
        <f>-B35</f>
        <v>-431</v>
      </c>
      <c r="D35"/>
      <c r="E35" t="s">
        <v>4</v>
      </c>
    </row>
    <row r="36" spans="1:5" ht="12.75">
      <c r="A36" t="s">
        <v>5</v>
      </c>
      <c r="B36" s="2">
        <v>430.8</v>
      </c>
      <c r="C36" s="2">
        <f>-B36</f>
        <v>-430.8</v>
      </c>
      <c r="D36" s="3">
        <v>639.12</v>
      </c>
      <c r="E36" t="s">
        <v>6</v>
      </c>
    </row>
    <row r="37" spans="1:5" ht="12.75">
      <c r="A37">
        <v>3</v>
      </c>
      <c r="B37" s="2">
        <v>434</v>
      </c>
      <c r="C37" s="2">
        <f>-B37</f>
        <v>-434</v>
      </c>
      <c r="D37"/>
      <c r="E37" t="s">
        <v>7</v>
      </c>
    </row>
    <row r="38" spans="1:5" ht="12.75">
      <c r="A38" t="s">
        <v>8</v>
      </c>
      <c r="B38" s="2">
        <v>433.8</v>
      </c>
      <c r="C38" s="2">
        <f>-B38</f>
        <v>-433.8</v>
      </c>
      <c r="D38" s="3">
        <v>603.1</v>
      </c>
      <c r="E38" t="s">
        <v>9</v>
      </c>
    </row>
    <row r="39" spans="1:5" ht="12.75">
      <c r="A39">
        <v>4</v>
      </c>
      <c r="B39" s="2">
        <v>502</v>
      </c>
      <c r="C39" s="2">
        <f>-B39</f>
        <v>-502</v>
      </c>
      <c r="D39" s="3">
        <v>697.66</v>
      </c>
      <c r="E39" t="s">
        <v>10</v>
      </c>
    </row>
    <row r="40" spans="1:5" ht="12.75">
      <c r="A40"/>
      <c r="B40" s="2">
        <v>509</v>
      </c>
      <c r="C40" s="2">
        <f>-B40</f>
        <v>-509</v>
      </c>
      <c r="D40"/>
      <c r="E40" t="s">
        <v>11</v>
      </c>
    </row>
    <row r="41" spans="1:5" ht="12.75">
      <c r="A41">
        <v>5</v>
      </c>
      <c r="B41" s="2">
        <v>518</v>
      </c>
      <c r="C41" s="2">
        <f>-B41</f>
        <v>-518</v>
      </c>
      <c r="D41" s="3">
        <v>720.44</v>
      </c>
      <c r="E41" t="s">
        <v>12</v>
      </c>
    </row>
    <row r="42" spans="1:5" ht="12.75">
      <c r="A42">
        <v>6</v>
      </c>
      <c r="B42" s="2">
        <v>549</v>
      </c>
      <c r="C42" s="2">
        <f>-B42</f>
        <v>-549</v>
      </c>
      <c r="D42" s="3">
        <v>765.22</v>
      </c>
      <c r="E42" t="s">
        <v>10</v>
      </c>
    </row>
    <row r="43" spans="1:5" ht="12.75">
      <c r="A43">
        <v>7</v>
      </c>
      <c r="B43" s="2">
        <v>561</v>
      </c>
      <c r="C43" s="2">
        <f>-B43</f>
        <v>-561</v>
      </c>
      <c r="D43" s="3">
        <v>783.22</v>
      </c>
      <c r="E43" t="s">
        <v>10</v>
      </c>
    </row>
    <row r="44" spans="1:5" ht="12.75">
      <c r="A44">
        <v>8</v>
      </c>
      <c r="B44" s="2">
        <v>562</v>
      </c>
      <c r="C44" s="2">
        <f>-B44</f>
        <v>-562</v>
      </c>
      <c r="D44" s="3">
        <v>784.73</v>
      </c>
      <c r="E44" t="s">
        <v>13</v>
      </c>
    </row>
    <row r="45" spans="1:5" ht="12.75">
      <c r="A45">
        <v>9</v>
      </c>
      <c r="B45" s="2">
        <v>563</v>
      </c>
      <c r="C45" s="2">
        <f>-B45</f>
        <v>-563</v>
      </c>
      <c r="D45" s="3">
        <v>786.14</v>
      </c>
      <c r="E45" t="s">
        <v>13</v>
      </c>
    </row>
    <row r="46" spans="1:5" ht="12.75">
      <c r="A46">
        <v>10</v>
      </c>
      <c r="B46" s="2">
        <v>432</v>
      </c>
      <c r="C46" s="2">
        <f>-B46</f>
        <v>-432</v>
      </c>
      <c r="D46" s="3">
        <v>600.75</v>
      </c>
      <c r="E46" t="s">
        <v>14</v>
      </c>
    </row>
    <row r="47" spans="1:5" ht="12.75">
      <c r="A47">
        <v>11</v>
      </c>
      <c r="B47" s="2">
        <v>432.5</v>
      </c>
      <c r="C47" s="2">
        <f>-B47</f>
        <v>-432.5</v>
      </c>
      <c r="D47" s="3">
        <v>601.44</v>
      </c>
      <c r="E47" t="s">
        <v>14</v>
      </c>
    </row>
    <row r="48" spans="1:5" ht="12.75">
      <c r="A48">
        <v>12</v>
      </c>
      <c r="B48" s="2">
        <v>433</v>
      </c>
      <c r="C48" s="2">
        <f>-B48</f>
        <v>-433</v>
      </c>
      <c r="D48"/>
      <c r="E48" t="s">
        <v>7</v>
      </c>
    </row>
    <row r="49" spans="1:5" ht="12.75">
      <c r="A49" t="s">
        <v>15</v>
      </c>
      <c r="B49" s="2">
        <v>433</v>
      </c>
      <c r="C49" s="2">
        <f>-B49</f>
        <v>-433</v>
      </c>
      <c r="D49"/>
      <c r="E49" t="s">
        <v>16</v>
      </c>
    </row>
  </sheetData>
  <mergeCells count="1">
    <mergeCell ref="U7:U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Parvar</dc:creator>
  <cp:keywords/>
  <dc:description/>
  <cp:lastModifiedBy>Joe Parvar</cp:lastModifiedBy>
  <dcterms:created xsi:type="dcterms:W3CDTF">2003-01-24T00:59:39Z</dcterms:created>
  <dcterms:modified xsi:type="dcterms:W3CDTF">2003-01-24T02:09:39Z</dcterms:modified>
  <cp:category/>
  <cp:version/>
  <cp:contentType/>
  <cp:contentStatus/>
</cp:coreProperties>
</file>